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Faturamento Grupo" sheetId="2" state="visible" r:id="rId2"/>
    <sheet xmlns:r="http://schemas.openxmlformats.org/officeDocument/2006/relationships" name="Contrato Raízen" sheetId="3" state="visible" r:id="rId3"/>
    <sheet xmlns:r="http://schemas.openxmlformats.org/officeDocument/2006/relationships" name="DRE Consolidada" sheetId="4" state="visible" r:id="rId4"/>
    <sheet xmlns:r="http://schemas.openxmlformats.org/officeDocument/2006/relationships" name="Balanç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(R$ #,##0.00);-"/>
    <numFmt numFmtId="165" formatCode="0.0%;(0.0%);-"/>
  </numFmts>
  <fonts count="12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b val="1"/>
    </font>
    <font>
      <name val="Arial"/>
      <i val="1"/>
      <sz val="9"/>
    </font>
    <font>
      <name val="Arial"/>
      <color rgb="00008000"/>
    </font>
    <font>
      <name val="Arial"/>
      <b val="1"/>
      <sz val="12"/>
    </font>
    <font>
      <name val="Arial"/>
      <i val="1"/>
      <color rgb="00C00000"/>
      <sz val="9"/>
    </font>
    <font>
      <name val="Arial"/>
      <b val="1"/>
      <color rgb="000000FF"/>
    </font>
    <font>
      <name val="Arial"/>
      <color rgb="0059595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  <xf numFmtId="164" fontId="3" fillId="0" borderId="1" pivotButton="0" quotePrefix="0" xfId="0"/>
    <xf numFmtId="0" fontId="11" fillId="0" borderId="1" pivotButton="0" quotePrefix="0" xfId="0"/>
    <xf numFmtId="165" fontId="3" fillId="0" borderId="1" pivotButton="0" quotePrefix="0" xfId="0"/>
    <xf numFmtId="3" fontId="3" fillId="0" borderId="1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164" fontId="4" fillId="0" borderId="0" pivotButton="0" quotePrefix="0" xfId="0"/>
    <xf numFmtId="164" fontId="3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165" fontId="7" fillId="0" borderId="0" pivotButton="0" quotePrefix="0" xfId="0"/>
    <xf numFmtId="3" fontId="5" fillId="0" borderId="0" pivotButton="0" quotePrefix="0" xfId="0"/>
    <xf numFmtId="0" fontId="8" fillId="0" borderId="0" pivotButton="0" quotePrefix="0" xfId="0"/>
    <xf numFmtId="165" fontId="3" fillId="0" borderId="0" pivotButton="0" quotePrefix="0" xfId="0"/>
    <xf numFmtId="0" fontId="9" fillId="0" borderId="0" pivotButton="0" quotePrefix="0" xfId="0"/>
    <xf numFmtId="164" fontId="10" fillId="0" borderId="0" pivotButton="0" quotePrefix="0" xfId="0"/>
    <xf numFmtId="165" fontId="5" fillId="0" borderId="0" pivotButton="0" quotePrefix="0" xfId="0"/>
    <xf numFmtId="2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60" customWidth="1" min="3" max="3"/>
  </cols>
  <sheetData>
    <row r="1">
      <c r="A1" s="1" t="inlineStr">
        <is>
          <t>GRUPO ALBIERI — Dossiê de Defesa de Crédito</t>
        </is>
      </c>
    </row>
    <row r="2">
      <c r="A2" s="2" t="inlineStr">
        <is>
          <t>Base: Faturamento set/2025 a ago/2026 · Balanço e DRE consolidados em 30/06/2026 · Contrato Raízen Energia</t>
        </is>
      </c>
    </row>
    <row r="3">
      <c r="A3" s="3" t="inlineStr">
        <is>
          <t>Indicador</t>
        </is>
      </c>
      <c r="B3" s="3" t="inlineStr">
        <is>
          <t>Valor</t>
        </is>
      </c>
      <c r="C3" s="3" t="inlineStr">
        <is>
          <t>Fonte</t>
        </is>
      </c>
    </row>
    <row r="4">
      <c r="A4" s="4" t="inlineStr">
        <is>
          <t>Faturamento total do grupo (12 meses)</t>
        </is>
      </c>
      <c r="B4" s="5">
        <f>'Faturamento Grupo'!N10</f>
        <v/>
      </c>
      <c r="C4" s="6" t="inlineStr">
        <is>
          <t>Relações de faturamento set/25–ago/26 (6 empresas)</t>
        </is>
      </c>
    </row>
    <row r="5">
      <c r="A5" s="4" t="inlineStr">
        <is>
          <t>Média mensal do grupo</t>
        </is>
      </c>
      <c r="B5" s="5">
        <f>B4/12</f>
        <v/>
      </c>
      <c r="C5" s="6" t="inlineStr">
        <is>
          <t>Cálculo</t>
        </is>
      </c>
    </row>
    <row r="6">
      <c r="A6" s="4" t="inlineStr">
        <is>
          <t>Receita Bruta Operacional 1S2026 (consolidado)</t>
        </is>
      </c>
      <c r="B6" s="5">
        <f>'DRE Consolidada'!B7</f>
        <v/>
      </c>
      <c r="C6" s="6" t="inlineStr">
        <is>
          <t>DRE Consolidada 01/01/2026 a 30/06/2026</t>
        </is>
      </c>
    </row>
    <row r="7">
      <c r="A7" s="4" t="inlineStr">
        <is>
          <t>Lucro no Exercício 1S2026</t>
        </is>
      </c>
      <c r="B7" s="5">
        <f>'DRE Consolidada'!B27</f>
        <v/>
      </c>
      <c r="C7" s="6" t="inlineStr">
        <is>
          <t>DRE Consolidada 01/01/2026 a 30/06/2026</t>
        </is>
      </c>
    </row>
    <row r="8">
      <c r="A8" s="4" t="inlineStr">
        <is>
          <t>Margem líquida 1S2026</t>
        </is>
      </c>
      <c r="B8" s="7">
        <f>B7/B6</f>
        <v/>
      </c>
      <c r="C8" s="6" t="inlineStr">
        <is>
          <t>Cálculo</t>
        </is>
      </c>
    </row>
    <row r="9">
      <c r="A9" s="4" t="inlineStr">
        <is>
          <t>Total do Ativo em 30/06/2026</t>
        </is>
      </c>
      <c r="B9" s="5">
        <f>Balanço!B20</f>
        <v/>
      </c>
      <c r="C9" s="6" t="inlineStr">
        <is>
          <t>Balanço Patrimonial Consolidado 30/06/2026</t>
        </is>
      </c>
    </row>
    <row r="10">
      <c r="A10" s="4" t="inlineStr">
        <is>
          <t>Patrimônio Líquido em 30/06/2026</t>
        </is>
      </c>
      <c r="B10" s="5">
        <f>Balanço!B36</f>
        <v/>
      </c>
      <c r="C10" s="6" t="inlineStr">
        <is>
          <t>Balanço Patrimonial Consolidado 30/06/2026</t>
        </is>
      </c>
    </row>
    <row r="11">
      <c r="A11" s="4" t="inlineStr">
        <is>
          <t>Endividamento financeiro total (CP+LP)</t>
        </is>
      </c>
      <c r="B11" s="5">
        <f>Balanço!B24+Balanço!B29</f>
        <v/>
      </c>
      <c r="C11" s="6" t="inlineStr">
        <is>
          <t>Balanço Patrimonial Consolidado 30/06/2026</t>
        </is>
      </c>
    </row>
    <row r="12">
      <c r="A12" s="4" t="inlineStr">
        <is>
          <t>Receita do contrato Raízen (ago/25–ago/26)</t>
        </is>
      </c>
      <c r="B12" s="5">
        <f>'Contrato Raízen'!D18</f>
        <v/>
      </c>
      <c r="C12" s="6" t="inlineStr">
        <is>
          <t>Relatório de CT-e Raízen Energia S.A.</t>
        </is>
      </c>
    </row>
    <row r="13">
      <c r="A13" s="4" t="inlineStr">
        <is>
          <t>Volume transportado Raízen (kg)</t>
        </is>
      </c>
      <c r="B13" s="8">
        <f>'Contrato Raízen'!C18</f>
        <v/>
      </c>
      <c r="C13" s="6" t="inlineStr">
        <is>
          <t>Relatório de CT-e Raízen Energia S.A.</t>
        </is>
      </c>
    </row>
    <row r="14">
      <c r="A14" s="4" t="inlineStr">
        <is>
          <t>CT-e emitidos para a Raízen</t>
        </is>
      </c>
      <c r="B14" s="8">
        <f>'Contrato Raízen'!B18</f>
        <v/>
      </c>
      <c r="C14" s="6" t="inlineStr">
        <is>
          <t>Relatório de CT-e Raízen Energia S.A.</t>
        </is>
      </c>
    </row>
    <row r="16">
      <c r="A16" s="2" t="inlineStr">
        <is>
          <t>Observação: valores gerenciais, extraídos dos demonstrativos assinados pela ATS Contabilidade Ltda (CRC/GO 0813).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6" customWidth="1" min="14" max="14"/>
    <col width="15" customWidth="1" min="15" max="15"/>
  </cols>
  <sheetData>
    <row r="1">
      <c r="A1" s="1" t="inlineStr">
        <is>
          <t>Faturamento mensal por empresa (R$) — set/2025 a ago/2026</t>
        </is>
      </c>
    </row>
    <row r="2"/>
    <row r="3">
      <c r="A3" s="9" t="inlineStr">
        <is>
          <t>Empresa</t>
        </is>
      </c>
      <c r="B3" s="9" t="inlineStr">
        <is>
          <t>set/25</t>
        </is>
      </c>
      <c r="C3" s="9" t="inlineStr">
        <is>
          <t>out/25</t>
        </is>
      </c>
      <c r="D3" s="9" t="inlineStr">
        <is>
          <t>nov/25</t>
        </is>
      </c>
      <c r="E3" s="9" t="inlineStr">
        <is>
          <t>dez/25</t>
        </is>
      </c>
      <c r="F3" s="9" t="inlineStr">
        <is>
          <t>jan/26</t>
        </is>
      </c>
      <c r="G3" s="9" t="inlineStr">
        <is>
          <t>fev/26</t>
        </is>
      </c>
      <c r="H3" s="9" t="inlineStr">
        <is>
          <t>mar/26</t>
        </is>
      </c>
      <c r="I3" s="9" t="inlineStr">
        <is>
          <t>abr/26</t>
        </is>
      </c>
      <c r="J3" s="9" t="inlineStr">
        <is>
          <t>mai/26</t>
        </is>
      </c>
      <c r="K3" s="9" t="inlineStr">
        <is>
          <t>jun/26</t>
        </is>
      </c>
      <c r="L3" s="9" t="inlineStr">
        <is>
          <t>jul/26</t>
        </is>
      </c>
      <c r="M3" s="9" t="inlineStr">
        <is>
          <t>ago/26</t>
        </is>
      </c>
      <c r="N3" s="9" t="inlineStr">
        <is>
          <t>Total</t>
        </is>
      </c>
      <c r="O3" s="9" t="inlineStr">
        <is>
          <t>Média</t>
        </is>
      </c>
    </row>
    <row r="4">
      <c r="A4" s="10" t="inlineStr">
        <is>
          <t>D. Albieri</t>
        </is>
      </c>
      <c r="B4" s="11" t="n">
        <v>34559625.8</v>
      </c>
      <c r="C4" s="11" t="n">
        <v>32079290.37</v>
      </c>
      <c r="D4" s="11" t="n">
        <v>23793243.47</v>
      </c>
      <c r="E4" s="11" t="n">
        <v>15346622.66</v>
      </c>
      <c r="F4" s="11" t="n">
        <v>17571592.77</v>
      </c>
      <c r="G4" s="11" t="n">
        <v>22300729.1</v>
      </c>
      <c r="H4" s="11" t="n">
        <v>35968014.79</v>
      </c>
      <c r="I4" s="11" t="n">
        <v>41907928.68</v>
      </c>
      <c r="J4" s="11" t="n">
        <v>39964403.68</v>
      </c>
      <c r="K4" s="11" t="n">
        <v>37332286.19</v>
      </c>
      <c r="L4" s="11" t="n">
        <v>34534165.68</v>
      </c>
      <c r="M4" s="11" t="n">
        <v>30661154.16</v>
      </c>
      <c r="N4" s="12">
        <f>SUM(B4:M4)</f>
        <v/>
      </c>
      <c r="O4" s="12">
        <f>AVERAGE(B4:M4)</f>
        <v/>
      </c>
    </row>
    <row r="5">
      <c r="A5" s="10" t="inlineStr">
        <is>
          <t>Albieri Transportes</t>
        </is>
      </c>
      <c r="B5" s="11" t="n">
        <v>19389806.6</v>
      </c>
      <c r="C5" s="11" t="n">
        <v>19477130.1</v>
      </c>
      <c r="D5" s="11" t="n">
        <v>16462322.28</v>
      </c>
      <c r="E5" s="11" t="n">
        <v>10206114.85</v>
      </c>
      <c r="F5" s="11" t="n">
        <v>9327458.130000001</v>
      </c>
      <c r="G5" s="11" t="n">
        <v>12111458.13</v>
      </c>
      <c r="H5" s="11" t="n">
        <v>23470915.54</v>
      </c>
      <c r="I5" s="11" t="n">
        <v>18460174.34</v>
      </c>
      <c r="J5" s="11" t="n">
        <v>11483106.72</v>
      </c>
      <c r="K5" s="11" t="n">
        <v>13640417.72</v>
      </c>
      <c r="L5" s="11" t="n">
        <v>14557253.2</v>
      </c>
      <c r="M5" s="11" t="n">
        <v>19502396.06</v>
      </c>
      <c r="N5" s="12">
        <f>SUM(B5:M5)</f>
        <v/>
      </c>
      <c r="O5" s="12">
        <f>AVERAGE(B5:M5)</f>
        <v/>
      </c>
    </row>
    <row r="6">
      <c r="A6" s="10" t="inlineStr">
        <is>
          <t>Alfa Combustíveis</t>
        </is>
      </c>
      <c r="B6" s="11" t="n">
        <v>3276261.12</v>
      </c>
      <c r="C6" s="11" t="n">
        <v>3824287.3</v>
      </c>
      <c r="D6" s="11" t="n">
        <v>2600391.54</v>
      </c>
      <c r="E6" s="11" t="n">
        <v>2877063.65</v>
      </c>
      <c r="F6" s="11" t="n">
        <v>3016673.67</v>
      </c>
      <c r="G6" s="11" t="n">
        <v>2837318.38</v>
      </c>
      <c r="H6" s="11" t="n">
        <v>5999618.26</v>
      </c>
      <c r="I6" s="11" t="n">
        <v>3798515.47</v>
      </c>
      <c r="J6" s="11" t="n">
        <v>3306104.53</v>
      </c>
      <c r="K6" s="11" t="n">
        <v>3062100.11</v>
      </c>
      <c r="L6" s="11" t="n">
        <v>3763230.14</v>
      </c>
      <c r="M6" s="11" t="n">
        <v>2894559.88</v>
      </c>
      <c r="N6" s="12">
        <f>SUM(B6:M6)</f>
        <v/>
      </c>
      <c r="O6" s="12">
        <f>AVERAGE(B6:M6)</f>
        <v/>
      </c>
    </row>
    <row r="7">
      <c r="A7" s="10" t="inlineStr">
        <is>
          <t>Alfa Serviços</t>
        </is>
      </c>
      <c r="B7" s="11" t="n">
        <v>2270215.5</v>
      </c>
      <c r="C7" s="11" t="n">
        <v>2191627</v>
      </c>
      <c r="D7" s="11" t="n">
        <v>2208925</v>
      </c>
      <c r="E7" s="11" t="n">
        <v>2159855.4</v>
      </c>
      <c r="F7" s="11" t="n">
        <v>2159900.41</v>
      </c>
      <c r="G7" s="11" t="n">
        <v>2159905.45</v>
      </c>
      <c r="H7" s="11" t="n">
        <v>1797362.9</v>
      </c>
      <c r="I7" s="11" t="n">
        <v>1526544</v>
      </c>
      <c r="J7" s="11" t="n">
        <v>1588958.5</v>
      </c>
      <c r="K7" s="11" t="n">
        <v>1886329</v>
      </c>
      <c r="L7" s="11" t="n">
        <v>1187903</v>
      </c>
      <c r="M7" s="11" t="n">
        <v>1111379</v>
      </c>
      <c r="N7" s="12">
        <f>SUM(B7:M7)</f>
        <v/>
      </c>
      <c r="O7" s="12">
        <f>AVERAGE(B7:M7)</f>
        <v/>
      </c>
    </row>
    <row r="8">
      <c r="A8" s="10" t="inlineStr">
        <is>
          <t>Alfa Investimentos</t>
        </is>
      </c>
      <c r="B8" s="11" t="n">
        <v>545000</v>
      </c>
      <c r="C8" s="11" t="n">
        <v>540000</v>
      </c>
      <c r="D8" s="11" t="n">
        <v>550000</v>
      </c>
      <c r="E8" s="11" t="n">
        <v>555000</v>
      </c>
      <c r="F8" s="11" t="n">
        <v>551000</v>
      </c>
      <c r="G8" s="11" t="n">
        <v>552000</v>
      </c>
      <c r="H8" s="11" t="n">
        <v>547000</v>
      </c>
      <c r="I8" s="11" t="n">
        <v>549000</v>
      </c>
      <c r="J8" s="11" t="n">
        <v>553000</v>
      </c>
      <c r="K8" s="11" t="n">
        <v>555000</v>
      </c>
      <c r="L8" s="11" t="n">
        <v>556000</v>
      </c>
      <c r="M8" s="11" t="n">
        <v>557000</v>
      </c>
      <c r="N8" s="12">
        <f>SUM(B8:M8)</f>
        <v/>
      </c>
      <c r="O8" s="12">
        <f>AVERAGE(B8:M8)</f>
        <v/>
      </c>
    </row>
    <row r="9">
      <c r="A9" s="10" t="inlineStr">
        <is>
          <t>GHS Armazéns</t>
        </is>
      </c>
      <c r="B9" s="11" t="n">
        <v>1018742.49</v>
      </c>
      <c r="C9" s="11" t="n">
        <v>1312829.85</v>
      </c>
      <c r="D9" s="11" t="n">
        <v>701293.08</v>
      </c>
      <c r="E9" s="11" t="n">
        <v>610159.76</v>
      </c>
      <c r="F9" s="11" t="n">
        <v>900918.72</v>
      </c>
      <c r="G9" s="11" t="n">
        <v>662057.98</v>
      </c>
      <c r="H9" s="11" t="n">
        <v>1011325.74</v>
      </c>
      <c r="I9" s="11" t="n">
        <v>840891.17</v>
      </c>
      <c r="J9" s="11" t="n">
        <v>1115562.37</v>
      </c>
      <c r="K9" s="11" t="n">
        <v>1489792.85</v>
      </c>
      <c r="L9" s="11" t="n">
        <v>1698358.4</v>
      </c>
      <c r="M9" s="11" t="n">
        <v>1198445.68</v>
      </c>
      <c r="N9" s="12">
        <f>SUM(B9:M9)</f>
        <v/>
      </c>
      <c r="O9" s="12">
        <f>AVERAGE(B9:M9)</f>
        <v/>
      </c>
    </row>
    <row r="10">
      <c r="A10" s="13" t="inlineStr">
        <is>
          <t>TOTAL GRUPO</t>
        </is>
      </c>
      <c r="B10" s="14">
        <f>SUM(B4:B9)</f>
        <v/>
      </c>
      <c r="C10" s="14">
        <f>SUM(C4:C9)</f>
        <v/>
      </c>
      <c r="D10" s="14">
        <f>SUM(D4:D9)</f>
        <v/>
      </c>
      <c r="E10" s="14">
        <f>SUM(E4:E9)</f>
        <v/>
      </c>
      <c r="F10" s="14">
        <f>SUM(F4:F9)</f>
        <v/>
      </c>
      <c r="G10" s="14">
        <f>SUM(G4:G9)</f>
        <v/>
      </c>
      <c r="H10" s="14">
        <f>SUM(H4:H9)</f>
        <v/>
      </c>
      <c r="I10" s="14">
        <f>SUM(I4:I9)</f>
        <v/>
      </c>
      <c r="J10" s="14">
        <f>SUM(J4:J9)</f>
        <v/>
      </c>
      <c r="K10" s="14">
        <f>SUM(K4:K9)</f>
        <v/>
      </c>
      <c r="L10" s="14">
        <f>SUM(L4:L9)</f>
        <v/>
      </c>
      <c r="M10" s="14">
        <f>SUM(M4:M9)</f>
        <v/>
      </c>
      <c r="N10" s="14">
        <f>SUM(N4:N9)</f>
        <v/>
      </c>
      <c r="O10" s="14">
        <f>SUM(O4:O9)</f>
        <v/>
      </c>
    </row>
    <row r="12">
      <c r="A12" s="2" t="inlineStr">
        <is>
          <t>Fonte: relações de faturamento assinadas (set/25–ago/26). Azul = valor informado; preto = fórmula.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8" customWidth="1" min="3" max="3"/>
    <col width="18" customWidth="1" min="4" max="4"/>
    <col width="26" customWidth="1" min="5" max="5"/>
    <col width="22" customWidth="1" min="6" max="6"/>
  </cols>
  <sheetData>
    <row r="1">
      <c r="A1" s="1" t="inlineStr">
        <is>
          <t>Contrato Raízen Energia S.A. — Açúcar VHP a granel</t>
        </is>
      </c>
    </row>
    <row r="2">
      <c r="A2" s="2" t="inlineStr">
        <is>
          <t>Série mensal de CT-e emitidos (ago/2025 a ago/2026)</t>
        </is>
      </c>
    </row>
    <row r="3"/>
    <row r="4">
      <c r="A4" s="9" t="inlineStr">
        <is>
          <t>Mês</t>
        </is>
      </c>
      <c r="B4" s="9" t="inlineStr">
        <is>
          <t>CT-e</t>
        </is>
      </c>
      <c r="C4" s="9" t="inlineStr">
        <is>
          <t>Volume (kg)</t>
        </is>
      </c>
      <c r="D4" s="9" t="inlineStr">
        <is>
          <t>Receita (R$)</t>
        </is>
      </c>
      <c r="E4" s="9" t="inlineStr">
        <is>
          <t>Receita média/CT-e</t>
        </is>
      </c>
      <c r="F4" s="9" t="inlineStr">
        <is>
          <t>% do faturamento Albieri Transportes</t>
        </is>
      </c>
    </row>
    <row r="5">
      <c r="A5" s="10" t="inlineStr">
        <is>
          <t>ago/25</t>
        </is>
      </c>
      <c r="B5" s="15" t="n">
        <v>134</v>
      </c>
      <c r="C5" s="16" t="n">
        <v>6054460</v>
      </c>
      <c r="D5" s="11" t="n">
        <v>1076177.51</v>
      </c>
      <c r="E5" s="12">
        <f>IF(B5=0,0,D5/B5)</f>
        <v/>
      </c>
    </row>
    <row r="6">
      <c r="A6" s="10" t="inlineStr">
        <is>
          <t>set/25</t>
        </is>
      </c>
      <c r="B6" s="15" t="n">
        <v>195</v>
      </c>
      <c r="C6" s="16" t="n">
        <v>8520980</v>
      </c>
      <c r="D6" s="11" t="n">
        <v>1610646.18</v>
      </c>
      <c r="E6" s="12">
        <f>IF(B6=0,0,D6/B6)</f>
        <v/>
      </c>
      <c r="F6" s="17">
        <f>D6/'Faturamento Grupo'!B5</f>
        <v/>
      </c>
    </row>
    <row r="7">
      <c r="A7" s="10" t="inlineStr">
        <is>
          <t>out/25</t>
        </is>
      </c>
      <c r="B7" s="15" t="n">
        <v>717</v>
      </c>
      <c r="C7" s="16" t="n">
        <v>24065347</v>
      </c>
      <c r="D7" s="11" t="n">
        <v>5450080.95</v>
      </c>
      <c r="E7" s="12">
        <f>IF(B7=0,0,D7/B7)</f>
        <v/>
      </c>
      <c r="F7" s="17">
        <f>D7/'Faturamento Grupo'!C5</f>
        <v/>
      </c>
    </row>
    <row r="8">
      <c r="A8" s="10" t="inlineStr">
        <is>
          <t>nov/25</t>
        </is>
      </c>
      <c r="B8" s="15" t="n">
        <v>679</v>
      </c>
      <c r="C8" s="16" t="n">
        <v>19503272</v>
      </c>
      <c r="D8" s="11" t="n">
        <v>4964240.58</v>
      </c>
      <c r="E8" s="12">
        <f>IF(B8=0,0,D8/B8)</f>
        <v/>
      </c>
      <c r="F8" s="17">
        <f>D8/'Faturamento Grupo'!D5</f>
        <v/>
      </c>
    </row>
    <row r="9">
      <c r="A9" s="10" t="inlineStr">
        <is>
          <t>dez/25</t>
        </is>
      </c>
      <c r="B9" s="15" t="n">
        <v>304</v>
      </c>
      <c r="C9" s="16" t="n">
        <v>10648271</v>
      </c>
      <c r="D9" s="11" t="n">
        <v>2458596.12</v>
      </c>
      <c r="E9" s="12">
        <f>IF(B9=0,0,D9/B9)</f>
        <v/>
      </c>
      <c r="F9" s="17">
        <f>D9/'Faturamento Grupo'!E5</f>
        <v/>
      </c>
    </row>
    <row r="10">
      <c r="A10" s="10" t="inlineStr">
        <is>
          <t>jan/26</t>
        </is>
      </c>
      <c r="B10" s="15" t="n">
        <v>319</v>
      </c>
      <c r="C10" s="16" t="n">
        <v>11845583</v>
      </c>
      <c r="D10" s="11" t="n">
        <v>2363615.57</v>
      </c>
      <c r="E10" s="12">
        <f>IF(B10=0,0,D10/B10)</f>
        <v/>
      </c>
      <c r="F10" s="17">
        <f>D10/'Faturamento Grupo'!F5</f>
        <v/>
      </c>
    </row>
    <row r="11">
      <c r="A11" s="10" t="inlineStr">
        <is>
          <t>fev/26</t>
        </is>
      </c>
      <c r="B11" s="15" t="n">
        <v>234</v>
      </c>
      <c r="C11" s="16" t="n">
        <v>6417595</v>
      </c>
      <c r="D11" s="11" t="n">
        <v>1584057.42</v>
      </c>
      <c r="E11" s="12">
        <f>IF(B11=0,0,D11/B11)</f>
        <v/>
      </c>
      <c r="F11" s="17">
        <f>D11/'Faturamento Grupo'!G5</f>
        <v/>
      </c>
    </row>
    <row r="12">
      <c r="A12" s="10" t="inlineStr">
        <is>
          <t>mar/26</t>
        </is>
      </c>
      <c r="B12" s="15" t="n">
        <v>90</v>
      </c>
      <c r="C12" s="16" t="n">
        <v>4013680</v>
      </c>
      <c r="D12" s="11" t="n">
        <v>576641.01</v>
      </c>
      <c r="E12" s="12">
        <f>IF(B12=0,0,D12/B12)</f>
        <v/>
      </c>
      <c r="F12" s="17">
        <f>D12/'Faturamento Grupo'!H5</f>
        <v/>
      </c>
    </row>
    <row r="13">
      <c r="A13" s="10" t="inlineStr">
        <is>
          <t>abr/26</t>
        </is>
      </c>
      <c r="B13" s="15" t="n">
        <v>83</v>
      </c>
      <c r="C13" s="16" t="n">
        <v>3825060</v>
      </c>
      <c r="D13" s="11" t="n">
        <v>656152.04</v>
      </c>
      <c r="E13" s="12">
        <f>IF(B13=0,0,D13/B13)</f>
        <v/>
      </c>
      <c r="F13" s="17">
        <f>D13/'Faturamento Grupo'!I5</f>
        <v/>
      </c>
    </row>
    <row r="14">
      <c r="A14" s="10" t="inlineStr">
        <is>
          <t>mai/26</t>
        </is>
      </c>
      <c r="B14" s="15" t="n">
        <v>221</v>
      </c>
      <c r="C14" s="16" t="n">
        <v>9790950</v>
      </c>
      <c r="D14" s="11" t="n">
        <v>1561980.84</v>
      </c>
      <c r="E14" s="12">
        <f>IF(B14=0,0,D14/B14)</f>
        <v/>
      </c>
      <c r="F14" s="17">
        <f>D14/'Faturamento Grupo'!J5</f>
        <v/>
      </c>
    </row>
    <row r="15">
      <c r="A15" s="10" t="inlineStr">
        <is>
          <t>jun/26</t>
        </is>
      </c>
      <c r="B15" s="15" t="n">
        <v>308</v>
      </c>
      <c r="C15" s="16" t="n">
        <v>13641270</v>
      </c>
      <c r="D15" s="11" t="n">
        <v>2199765.79</v>
      </c>
      <c r="E15" s="12">
        <f>IF(B15=0,0,D15/B15)</f>
        <v/>
      </c>
      <c r="F15" s="17">
        <f>D15/'Faturamento Grupo'!K5</f>
        <v/>
      </c>
    </row>
    <row r="16">
      <c r="A16" s="10" t="inlineStr">
        <is>
          <t>jul/26</t>
        </is>
      </c>
      <c r="B16" s="15" t="n">
        <v>151</v>
      </c>
      <c r="C16" s="16" t="n">
        <v>6762010</v>
      </c>
      <c r="D16" s="11" t="n">
        <v>980455.11</v>
      </c>
      <c r="E16" s="12">
        <f>IF(B16=0,0,D16/B16)</f>
        <v/>
      </c>
      <c r="F16" s="17">
        <f>D16/'Faturamento Grupo'!L5</f>
        <v/>
      </c>
    </row>
    <row r="17">
      <c r="A17" s="10" t="inlineStr">
        <is>
          <t>ago/26</t>
        </is>
      </c>
      <c r="B17" s="15" t="n">
        <v>12</v>
      </c>
      <c r="C17" s="16" t="n">
        <v>527930</v>
      </c>
      <c r="D17" s="11" t="n">
        <v>93069.64</v>
      </c>
      <c r="E17" s="12">
        <f>IF(B17=0,0,D17/B17)</f>
        <v/>
      </c>
      <c r="F17" s="17">
        <f>D17/'Faturamento Grupo'!M5</f>
        <v/>
      </c>
    </row>
    <row r="18">
      <c r="A18" s="13" t="inlineStr">
        <is>
          <t>TOTAL</t>
        </is>
      </c>
      <c r="B18" s="18">
        <f>SUM(B5:B17)</f>
        <v/>
      </c>
      <c r="C18" s="18">
        <f>SUM(C5:C17)</f>
        <v/>
      </c>
      <c r="D18" s="14">
        <f>SUM(D5:D17)</f>
        <v/>
      </c>
    </row>
    <row r="20">
      <c r="A20" s="19" t="inlineStr">
        <is>
          <t>Antes x depois do início da operação plena do contrato</t>
        </is>
      </c>
    </row>
    <row r="21">
      <c r="A21" s="9" t="inlineStr">
        <is>
          <t>Período</t>
        </is>
      </c>
      <c r="B21" s="9" t="inlineStr">
        <is>
          <t>Meses</t>
        </is>
      </c>
      <c r="C21" s="9" t="inlineStr">
        <is>
          <t>Receita Raízen</t>
        </is>
      </c>
      <c r="D21" s="9" t="inlineStr">
        <is>
          <t>Média mensal</t>
        </is>
      </c>
      <c r="E21" s="9" t="inlineStr">
        <is>
          <t>Variação vs. período anterior</t>
        </is>
      </c>
    </row>
    <row r="22">
      <c r="A22" s="10" t="inlineStr">
        <is>
          <t>Antes (ago/25 a set/25) — ramp-up</t>
        </is>
      </c>
      <c r="B22" s="15" t="n">
        <v>2</v>
      </c>
      <c r="C22" s="12">
        <f>SUM(D5:D6)</f>
        <v/>
      </c>
      <c r="D22" s="12">
        <f>C22/B22</f>
        <v/>
      </c>
      <c r="E22" s="10" t="n"/>
    </row>
    <row r="23">
      <c r="A23" s="10" t="inlineStr">
        <is>
          <t>Depois (out/25 a ago/26) — contrato em operação</t>
        </is>
      </c>
      <c r="B23" s="15" t="n">
        <v>11</v>
      </c>
      <c r="C23" s="12">
        <f>SUM(D7:D17)</f>
        <v/>
      </c>
      <c r="D23" s="12">
        <f>C23/B23</f>
        <v/>
      </c>
      <c r="E23" s="20">
        <f>D23/D22-1</f>
        <v/>
      </c>
    </row>
    <row r="25">
      <c r="A25" s="21" t="inlineStr">
        <is>
          <t>Premissa a validar: o corte de outubro/2025 considera o início da operação plena; ajuste se a data contratual for outra.</t>
        </is>
      </c>
    </row>
    <row r="26">
      <c r="A26" s="2" t="inlineStr">
        <is>
          <t>Fonte: relatório de CT-e emitidos para Raízen Energia S.A. (planilha RAIZEN_25-26).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</cols>
  <sheetData>
    <row r="1">
      <c r="A1" s="1" t="inlineStr">
        <is>
          <t>DRE Consolidada — Grupo Albieri — 01/01/2026 a 30/06/2026</t>
        </is>
      </c>
    </row>
    <row r="2">
      <c r="A2" s="9" t="inlineStr">
        <is>
          <t>Referência</t>
        </is>
      </c>
      <c r="B2" s="9" t="inlineStr">
        <is>
          <t>Valor (R$)</t>
        </is>
      </c>
      <c r="C2" s="9" t="inlineStr">
        <is>
          <t>% da Receita Bruta</t>
        </is>
      </c>
    </row>
    <row r="3">
      <c r="A3" s="10" t="inlineStr">
        <is>
          <t>RECEITA BRUTA OPERACIONAL</t>
        </is>
      </c>
    </row>
    <row r="4">
      <c r="A4" s="10" t="inlineStr">
        <is>
          <t>Vendas de Mercadoria</t>
        </is>
      </c>
      <c r="B4" s="11" t="n">
        <v>51807154.6</v>
      </c>
      <c r="C4" s="20">
        <f>B4/$B$7</f>
        <v/>
      </c>
    </row>
    <row r="5">
      <c r="A5" s="10" t="inlineStr">
        <is>
          <t>Serviços Prestados</t>
        </is>
      </c>
      <c r="B5" s="11" t="n">
        <v>308863377.8</v>
      </c>
      <c r="C5" s="20">
        <f>B5/$B$7</f>
        <v/>
      </c>
    </row>
    <row r="6">
      <c r="A6" s="10" t="inlineStr">
        <is>
          <t>(-) Cancelamentos e Devoluções</t>
        </is>
      </c>
      <c r="B6" s="11" t="n">
        <v>-4179865.42</v>
      </c>
      <c r="C6" s="20">
        <f>B6/$B$7</f>
        <v/>
      </c>
    </row>
    <row r="7">
      <c r="A7" s="13" t="inlineStr">
        <is>
          <t>RECEITA BRUTA OPERACIONAL</t>
        </is>
      </c>
      <c r="B7" s="22" t="n">
        <v>356490666.98</v>
      </c>
      <c r="C7" s="23">
        <f>B7/$B$7</f>
        <v/>
      </c>
    </row>
    <row r="8">
      <c r="A8" s="10" t="inlineStr">
        <is>
          <t>(-) Impostos Incidentes s/ Vendas/Serviços</t>
        </is>
      </c>
      <c r="B8" s="11" t="n">
        <v>-30763789.34</v>
      </c>
      <c r="C8" s="20">
        <f>B8/$B$7</f>
        <v/>
      </c>
    </row>
    <row r="9">
      <c r="A9" s="13" t="inlineStr">
        <is>
          <t>RECEITA LÍQUIDA OPERACIONAL</t>
        </is>
      </c>
      <c r="B9" s="22" t="n">
        <v>325726877.64</v>
      </c>
      <c r="C9" s="23">
        <f>B9/$B$7</f>
        <v/>
      </c>
    </row>
    <row r="10">
      <c r="A10" s="10" t="inlineStr">
        <is>
          <t>(-) Custo das Vendas/Serviços</t>
        </is>
      </c>
      <c r="B10" s="11" t="n">
        <v>-242644948.79</v>
      </c>
      <c r="C10" s="20">
        <f>B10/$B$7</f>
        <v/>
      </c>
    </row>
    <row r="11">
      <c r="A11" s="13" t="inlineStr">
        <is>
          <t>Lucro Bruto</t>
        </is>
      </c>
      <c r="B11" s="22" t="n">
        <v>83081928.84999999</v>
      </c>
      <c r="C11" s="23">
        <f>B11/$B$7</f>
        <v/>
      </c>
    </row>
    <row r="12">
      <c r="A12" s="10" t="inlineStr">
        <is>
          <t>Despesas com Vendas</t>
        </is>
      </c>
      <c r="B12" s="11" t="n">
        <v>-536044.6899999999</v>
      </c>
      <c r="C12" s="20">
        <f>B12/$B$7</f>
        <v/>
      </c>
    </row>
    <row r="13">
      <c r="A13" s="10" t="inlineStr">
        <is>
          <t>Despesas com o Pessoal</t>
        </is>
      </c>
      <c r="B13" s="11" t="n">
        <v>-9393038.75</v>
      </c>
      <c r="C13" s="20">
        <f>B13/$B$7</f>
        <v/>
      </c>
    </row>
    <row r="14">
      <c r="A14" s="10" t="inlineStr">
        <is>
          <t>Impostos, Taxas e Contribuições</t>
        </is>
      </c>
      <c r="B14" s="11" t="n">
        <v>-1133539.49</v>
      </c>
      <c r="C14" s="20">
        <f>B14/$B$7</f>
        <v/>
      </c>
    </row>
    <row r="15">
      <c r="A15" s="10" t="inlineStr">
        <is>
          <t>Despesas Gerais</t>
        </is>
      </c>
      <c r="B15" s="11" t="n">
        <v>-28238494.24</v>
      </c>
      <c r="C15" s="20">
        <f>B15/$B$7</f>
        <v/>
      </c>
    </row>
    <row r="16">
      <c r="A16" s="13" t="inlineStr">
        <is>
          <t>TOTAL DAS DESPESAS</t>
        </is>
      </c>
      <c r="B16" s="22" t="n">
        <v>-39301117.17</v>
      </c>
      <c r="C16" s="23">
        <f>B16/$B$7</f>
        <v/>
      </c>
    </row>
    <row r="17">
      <c r="A17" s="13" t="inlineStr">
        <is>
          <t>LUCRO OPERACIONAL</t>
        </is>
      </c>
      <c r="B17" s="22" t="n">
        <v>43780811.68</v>
      </c>
      <c r="C17" s="23">
        <f>B17/$B$7</f>
        <v/>
      </c>
    </row>
    <row r="18">
      <c r="A18" s="10" t="inlineStr">
        <is>
          <t>(+) Outras Receitas</t>
        </is>
      </c>
      <c r="B18" s="11" t="n">
        <v>352317.26</v>
      </c>
      <c r="C18" s="20">
        <f>B18/$B$7</f>
        <v/>
      </c>
    </row>
    <row r="19">
      <c r="A19" s="13" t="inlineStr">
        <is>
          <t>RESULTADO ANTES DAS RECEITAS E DESPESAS FINANCEIRAS</t>
        </is>
      </c>
      <c r="B19" s="22" t="n">
        <v>44133128.94</v>
      </c>
      <c r="C19" s="23">
        <f>B19/$B$7</f>
        <v/>
      </c>
    </row>
    <row r="20">
      <c r="A20" s="10" t="inlineStr">
        <is>
          <t>(-) Despesas Financeiras</t>
        </is>
      </c>
      <c r="B20" s="11" t="n">
        <v>-15523028.87</v>
      </c>
      <c r="C20" s="20">
        <f>B20/$B$7</f>
        <v/>
      </c>
    </row>
    <row r="21">
      <c r="A21" s="10" t="inlineStr">
        <is>
          <t>(+) Receitas Financeiras</t>
        </is>
      </c>
      <c r="B21" s="11" t="n">
        <v>1449053.4</v>
      </c>
      <c r="C21" s="20">
        <f>B21/$B$7</f>
        <v/>
      </c>
    </row>
    <row r="22">
      <c r="A22" s="13" t="inlineStr">
        <is>
          <t>RESULTADO FINANCEIRO</t>
        </is>
      </c>
      <c r="B22" s="22" t="n">
        <v>-14073975.47</v>
      </c>
      <c r="C22" s="23">
        <f>B22/$B$7</f>
        <v/>
      </c>
    </row>
    <row r="23">
      <c r="A23" s="13" t="inlineStr">
        <is>
          <t>Resultado Antes da CSLL</t>
        </is>
      </c>
      <c r="B23" s="22" t="n">
        <v>30059153.47</v>
      </c>
      <c r="C23" s="23">
        <f>B23/$B$7</f>
        <v/>
      </c>
    </row>
    <row r="24">
      <c r="A24" s="10" t="inlineStr">
        <is>
          <t>(-) Provisão para Contribuição Social</t>
        </is>
      </c>
      <c r="B24" s="11" t="n">
        <v>-2119593.89</v>
      </c>
      <c r="C24" s="20">
        <f>B24/$B$7</f>
        <v/>
      </c>
    </row>
    <row r="25">
      <c r="A25" s="13" t="inlineStr">
        <is>
          <t>Resultado Depois da CSLL</t>
        </is>
      </c>
      <c r="B25" s="22" t="n">
        <v>27939559.58</v>
      </c>
      <c r="C25" s="23">
        <f>B25/$B$7</f>
        <v/>
      </c>
    </row>
    <row r="26">
      <c r="A26" s="10" t="inlineStr">
        <is>
          <t>(-) Provisão para IRPJ</t>
        </is>
      </c>
      <c r="B26" s="11" t="n">
        <v>-5708169.01</v>
      </c>
      <c r="C26" s="20">
        <f>B26/$B$7</f>
        <v/>
      </c>
    </row>
    <row r="27">
      <c r="A27" s="13" t="inlineStr">
        <is>
          <t>Lucro no Exercício</t>
        </is>
      </c>
      <c r="B27" s="22" t="n">
        <v>22231390.57</v>
      </c>
      <c r="C27" s="23">
        <f>B27/$B$7</f>
        <v/>
      </c>
    </row>
    <row r="28"/>
    <row r="29">
      <c r="A29" s="2" t="inlineStr">
        <is>
          <t>Fonte: Balanço e DRE 30/06/2026 — Grupo Albieri Consolidado (9 empresas), ATS Contabilidade Ltda.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5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22" customWidth="1" min="2" max="2"/>
  </cols>
  <sheetData>
    <row r="1">
      <c r="A1" s="1" t="inlineStr">
        <is>
          <t>Balanço Patrimonial Consolidado — Grupo Albieri — 30/06/2026</t>
        </is>
      </c>
    </row>
    <row r="2">
      <c r="A2" s="9" t="inlineStr">
        <is>
          <t>Conta</t>
        </is>
      </c>
      <c r="B2" s="9" t="inlineStr">
        <is>
          <t>Valor (R$)</t>
        </is>
      </c>
    </row>
    <row r="3">
      <c r="A3" s="13" t="inlineStr">
        <is>
          <t>ATIVO</t>
        </is>
      </c>
    </row>
    <row r="4">
      <c r="A4" s="10" t="inlineStr">
        <is>
          <t>Caixa</t>
        </is>
      </c>
      <c r="B4" s="11" t="n">
        <v>281912.21</v>
      </c>
    </row>
    <row r="5">
      <c r="A5" s="10" t="inlineStr">
        <is>
          <t>Bancos Conta Movimento</t>
        </is>
      </c>
      <c r="B5" s="11" t="n">
        <v>3595584.21</v>
      </c>
    </row>
    <row r="6">
      <c r="A6" s="10" t="inlineStr">
        <is>
          <t>Aplicações Financeiras</t>
        </is>
      </c>
      <c r="B6" s="11" t="n">
        <v>17441011.43</v>
      </c>
    </row>
    <row r="7">
      <c r="A7" s="10" t="inlineStr">
        <is>
          <t>Clientes</t>
        </is>
      </c>
      <c r="B7" s="11" t="n">
        <v>79844449.48999999</v>
      </c>
    </row>
    <row r="8">
      <c r="A8" s="10" t="inlineStr">
        <is>
          <t>Impostos a Recuperar</t>
        </is>
      </c>
      <c r="B8" s="11" t="n">
        <v>1875320.72</v>
      </c>
    </row>
    <row r="9">
      <c r="A9" s="10" t="inlineStr">
        <is>
          <t>Outros Créditos</t>
        </is>
      </c>
      <c r="B9" s="11" t="n">
        <v>1502582.5</v>
      </c>
    </row>
    <row r="10">
      <c r="A10" s="10" t="inlineStr">
        <is>
          <t>(-) PECLD</t>
        </is>
      </c>
      <c r="B10" s="11" t="n">
        <v>-2533991.52</v>
      </c>
    </row>
    <row r="11">
      <c r="A11" s="10" t="inlineStr">
        <is>
          <t>Mercadorias em Geral</t>
        </is>
      </c>
      <c r="B11" s="11" t="n">
        <v>365965.47</v>
      </c>
    </row>
    <row r="12">
      <c r="A12" s="13" t="inlineStr">
        <is>
          <t>Ativo Circulante</t>
        </is>
      </c>
      <c r="B12" s="22" t="n">
        <v>102372834.51</v>
      </c>
    </row>
    <row r="13">
      <c r="A13" s="10" t="inlineStr">
        <is>
          <t>Empréstimos a Terceiros</t>
        </is>
      </c>
      <c r="B13" s="11" t="n">
        <v>21594900.32</v>
      </c>
    </row>
    <row r="14">
      <c r="A14" s="10" t="inlineStr">
        <is>
          <t>Créditos com Empresas Ligadas</t>
        </is>
      </c>
      <c r="B14" s="11" t="n">
        <v>29787046.5</v>
      </c>
    </row>
    <row r="15">
      <c r="A15" s="10" t="inlineStr">
        <is>
          <t>Participações em Terceiras</t>
        </is>
      </c>
      <c r="B15" s="11" t="n">
        <v>9101897.41</v>
      </c>
    </row>
    <row r="16">
      <c r="A16" s="10" t="inlineStr">
        <is>
          <t>Outros Investimentos</t>
        </is>
      </c>
      <c r="B16" s="11" t="n">
        <v>3756903.03</v>
      </c>
    </row>
    <row r="17">
      <c r="A17" s="10" t="inlineStr">
        <is>
          <t>Imobilizado de Uso Próprio</t>
        </is>
      </c>
      <c r="B17" s="11" t="n">
        <v>256780328.71</v>
      </c>
    </row>
    <row r="18">
      <c r="A18" s="10" t="inlineStr">
        <is>
          <t>(-) Depreciação e Amortizações</t>
        </is>
      </c>
      <c r="B18" s="11" t="n">
        <v>-87900100.66</v>
      </c>
    </row>
    <row r="19">
      <c r="A19" s="13" t="inlineStr">
        <is>
          <t>Ativo Não-Circulante</t>
        </is>
      </c>
      <c r="B19" s="22" t="n">
        <v>233120975.31</v>
      </c>
    </row>
    <row r="20">
      <c r="A20" s="13" t="inlineStr">
        <is>
          <t>Total do Ativo</t>
        </is>
      </c>
      <c r="B20" s="22" t="n">
        <v>335493809.82</v>
      </c>
    </row>
    <row r="21">
      <c r="A21" s="10" t="inlineStr"/>
    </row>
    <row r="22">
      <c r="A22" s="13" t="inlineStr">
        <is>
          <t>PASSIVO</t>
        </is>
      </c>
    </row>
    <row r="23">
      <c r="A23" s="10" t="inlineStr">
        <is>
          <t>Fornecedores Nacionais</t>
        </is>
      </c>
      <c r="B23" s="11" t="n">
        <v>3893226.07</v>
      </c>
    </row>
    <row r="24">
      <c r="A24" s="10" t="inlineStr">
        <is>
          <t>Empréstimos Nacionais (curto prazo)</t>
        </is>
      </c>
      <c r="B24" s="11" t="n">
        <v>85639058.73</v>
      </c>
    </row>
    <row r="25">
      <c r="A25" s="10" t="inlineStr">
        <is>
          <t>Salários e Encargos</t>
        </is>
      </c>
      <c r="B25" s="11" t="n">
        <v>4631031.27</v>
      </c>
    </row>
    <row r="26">
      <c r="A26" s="10" t="inlineStr">
        <is>
          <t>Impostos e Contribuições a Recolher</t>
        </is>
      </c>
      <c r="B26" s="11" t="n">
        <v>7690161.35</v>
      </c>
    </row>
    <row r="27">
      <c r="A27" s="10" t="inlineStr">
        <is>
          <t>Adiantamentos e Empréstimos de Terceiros</t>
        </is>
      </c>
      <c r="B27" s="11" t="n">
        <v>1966223.93</v>
      </c>
    </row>
    <row r="28">
      <c r="A28" s="13" t="inlineStr">
        <is>
          <t>Passivo Circulante</t>
        </is>
      </c>
      <c r="B28" s="22" t="n">
        <v>103819701.35</v>
      </c>
    </row>
    <row r="29">
      <c r="A29" s="10" t="inlineStr">
        <is>
          <t>Empréstimos Nacionais (longo prazo)</t>
        </is>
      </c>
      <c r="B29" s="11" t="n">
        <v>114442996.95</v>
      </c>
    </row>
    <row r="30">
      <c r="A30" s="10" t="inlineStr">
        <is>
          <t>Impostos e Contribuições a Recolher (LP)</t>
        </is>
      </c>
      <c r="B30" s="11" t="n">
        <v>8024581.97</v>
      </c>
    </row>
    <row r="31">
      <c r="A31" s="13" t="inlineStr">
        <is>
          <t>Passivo Não-Circulante</t>
        </is>
      </c>
      <c r="B31" s="22" t="n">
        <v>122467578.92</v>
      </c>
    </row>
    <row r="32">
      <c r="A32" s="10" t="inlineStr">
        <is>
          <t>Créditos com Empresas Ligadas</t>
        </is>
      </c>
      <c r="B32" s="11" t="n">
        <v>12573508.3</v>
      </c>
    </row>
    <row r="33">
      <c r="A33" s="10" t="inlineStr">
        <is>
          <t>Capital Social</t>
        </is>
      </c>
      <c r="B33" s="11" t="n">
        <v>3883770</v>
      </c>
    </row>
    <row r="34">
      <c r="A34" s="10" t="inlineStr">
        <is>
          <t>Reservas de Lucros</t>
        </is>
      </c>
      <c r="B34" s="11" t="n">
        <v>88744642.23</v>
      </c>
    </row>
    <row r="35">
      <c r="A35" s="10" t="inlineStr">
        <is>
          <t>Resultado do Exercício</t>
        </is>
      </c>
      <c r="B35" s="11" t="n">
        <v>4004609.02</v>
      </c>
    </row>
    <row r="36">
      <c r="A36" s="13" t="inlineStr">
        <is>
          <t>Patrimônio Líquido</t>
        </is>
      </c>
      <c r="B36" s="22" t="n">
        <v>109206529.55</v>
      </c>
    </row>
    <row r="37">
      <c r="A37" s="13" t="inlineStr">
        <is>
          <t>Total do Passivo</t>
        </is>
      </c>
      <c r="B37" s="22" t="n">
        <v>335493809.82</v>
      </c>
    </row>
    <row r="39">
      <c r="A39" s="13" t="inlineStr">
        <is>
          <t>Indicadores</t>
        </is>
      </c>
    </row>
    <row r="40">
      <c r="A40" s="10" t="inlineStr">
        <is>
          <t>Liquidez corrente</t>
        </is>
      </c>
      <c r="B40" s="24">
        <f>B12/B28</f>
        <v/>
      </c>
    </row>
    <row r="41">
      <c r="A41" s="10" t="inlineStr">
        <is>
          <t>Endividamento financeiro / PL</t>
        </is>
      </c>
      <c r="B41" s="24">
        <f>(B24+B30)/B37</f>
        <v/>
      </c>
    </row>
    <row r="42">
      <c r="A42" s="10" t="inlineStr">
        <is>
          <t>Imobilizado líquido</t>
        </is>
      </c>
      <c r="B42" s="12">
        <f>B17+B18</f>
        <v/>
      </c>
    </row>
    <row r="43">
      <c r="A43" s="10" t="inlineStr">
        <is>
          <t>Total do Ativo = Total do Passivo (conferência)</t>
        </is>
      </c>
      <c r="B43" s="12">
        <f>B20-B38</f>
        <v/>
      </c>
    </row>
    <row r="45">
      <c r="A45" s="2" t="inlineStr">
        <is>
          <t>Fonte: Balanço Patrimonial Consolidado 30/06/2026, ATS Contabilidade Ltda (CRC/GO 0813).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2026-09-21T18:55:36Z</dcterms:created>
  <dcterms:modified xmlns:dcterms="http://purl.org/dc/terms/" xmlns:xsi="http://www.w3.org/2001/XMLSchema-instance" xsi:type="dcterms:W3CDTF">2026-09-21T18:55:36Z</dcterms:modified>
</cp:coreProperties>
</file>